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кв2014макзыр" sheetId="1" r:id="rId1"/>
    <sheet name="1кв2014лисица" sheetId="2" r:id="rId2"/>
  </sheets>
  <definedNames/>
  <calcPr fullCalcOnLoad="1"/>
</workbook>
</file>

<file path=xl/sharedStrings.xml><?xml version="1.0" encoding="utf-8"?>
<sst xmlns="http://schemas.openxmlformats.org/spreadsheetml/2006/main" count="189" uniqueCount="99">
  <si>
    <t>МУП "Лисица"    ДЭС п.Лисица</t>
  </si>
  <si>
    <t>№ п/п</t>
  </si>
  <si>
    <t>Показатели</t>
  </si>
  <si>
    <t xml:space="preserve"> </t>
  </si>
  <si>
    <t>1.</t>
  </si>
  <si>
    <t>Выработано эл.эн. (тыс.кВт*ч)</t>
  </si>
  <si>
    <t>2.</t>
  </si>
  <si>
    <t xml:space="preserve">     -собственные нужды</t>
  </si>
  <si>
    <t>3.</t>
  </si>
  <si>
    <t>4.</t>
  </si>
  <si>
    <t>Полезный отпуск ( тыс.кВт*ч)</t>
  </si>
  <si>
    <t>5.</t>
  </si>
  <si>
    <t>Отпущено эл.эн. ( тыс.кВт*ч)</t>
  </si>
  <si>
    <t xml:space="preserve">   -для населения</t>
  </si>
  <si>
    <t xml:space="preserve">   -для бюджетных учреждений</t>
  </si>
  <si>
    <t xml:space="preserve">   -для прочих организаций</t>
  </si>
  <si>
    <t xml:space="preserve">   -нужды ЖКХ</t>
  </si>
  <si>
    <t>6.</t>
  </si>
  <si>
    <t>Потери</t>
  </si>
  <si>
    <t>7.</t>
  </si>
  <si>
    <t>Расходы всего (тыс. руб)</t>
  </si>
  <si>
    <t>7.1.</t>
  </si>
  <si>
    <t>Материальные затраты (тыс. руб)</t>
  </si>
  <si>
    <t xml:space="preserve">   ГСМ - диз.топливо (тыс.руб)</t>
  </si>
  <si>
    <t xml:space="preserve">   ГСМ - диз.топливо (тн)</t>
  </si>
  <si>
    <t xml:space="preserve">   ср. цена диз.топлива (руб/тн)</t>
  </si>
  <si>
    <t xml:space="preserve">   ГСМ - диз.масло (тыс.руб)</t>
  </si>
  <si>
    <t xml:space="preserve">   ГСМ - диз.масло ( тн )</t>
  </si>
  <si>
    <t xml:space="preserve">   ср. цена диз.масла ( руб/тн )</t>
  </si>
  <si>
    <t xml:space="preserve">   транспортные расходы</t>
  </si>
  <si>
    <t xml:space="preserve">   материалы</t>
  </si>
  <si>
    <t>7.2.</t>
  </si>
  <si>
    <t>Оплата труда</t>
  </si>
  <si>
    <t>7.3.</t>
  </si>
  <si>
    <t>Начисления на  з/пл</t>
  </si>
  <si>
    <t>7.4.</t>
  </si>
  <si>
    <t>Амортизационные отчисления</t>
  </si>
  <si>
    <t>7.5.</t>
  </si>
  <si>
    <t>Налоги</t>
  </si>
  <si>
    <t>7.6.</t>
  </si>
  <si>
    <t>Общехозяйственные расходы</t>
  </si>
  <si>
    <t>7.7.</t>
  </si>
  <si>
    <t>Ремонты- пусконалад. ДЭУ</t>
  </si>
  <si>
    <t>7.8.</t>
  </si>
  <si>
    <t>Прочие</t>
  </si>
  <si>
    <t>8.</t>
  </si>
  <si>
    <t>С/сть 1 кВт*ч полезн.отпуска</t>
  </si>
  <si>
    <t>9.</t>
  </si>
  <si>
    <t>Плановая стоимость</t>
  </si>
  <si>
    <t>10.</t>
  </si>
  <si>
    <t>Утвержденный тариф 1 кВт*ч (руб)</t>
  </si>
  <si>
    <t xml:space="preserve">   -для населения ( вкл. НДС)</t>
  </si>
  <si>
    <t xml:space="preserve">   -для бюдж-х орг-ций (вкл. НДС)</t>
  </si>
  <si>
    <t xml:space="preserve">   -для прочих орг-ций ( вкл. НДС )</t>
  </si>
  <si>
    <t>11.</t>
  </si>
  <si>
    <t>Доходы плановые, всего тыс. руб.( с НДС)</t>
  </si>
  <si>
    <t xml:space="preserve">   -от населения</t>
  </si>
  <si>
    <t xml:space="preserve">   -от бюджетных организаций</t>
  </si>
  <si>
    <t xml:space="preserve">   -от прочих потребителей</t>
  </si>
  <si>
    <t>12.</t>
  </si>
  <si>
    <t>Возмещение из бюджета за нас.( тыс. руб. )</t>
  </si>
  <si>
    <t>13.</t>
  </si>
  <si>
    <t>Возмещено из бюджета за нас. ( тыс. руб. )</t>
  </si>
  <si>
    <t>14.</t>
  </si>
  <si>
    <t xml:space="preserve">Доходы полученные ( тыс. руб.) </t>
  </si>
  <si>
    <t xml:space="preserve">   -от  населения</t>
  </si>
  <si>
    <t>15.</t>
  </si>
  <si>
    <t>Площадь освещ. Жилфонда</t>
  </si>
  <si>
    <t>16.</t>
  </si>
  <si>
    <t>Численность населения</t>
  </si>
  <si>
    <t>17.</t>
  </si>
  <si>
    <t>Дебиторская задолженность (тыс. руб. )</t>
  </si>
  <si>
    <t xml:space="preserve">   -население</t>
  </si>
  <si>
    <t xml:space="preserve">   -бюджетные учреждения</t>
  </si>
  <si>
    <t xml:space="preserve">   -возмещ-е из бюджета по населению</t>
  </si>
  <si>
    <t>18.</t>
  </si>
  <si>
    <t>Доходы плановые, без учета НДС</t>
  </si>
  <si>
    <t>19.</t>
  </si>
  <si>
    <t>Наработано моточасов, всего в т.ч.</t>
  </si>
  <si>
    <t xml:space="preserve">   -ДГ мощностью 224 кВт</t>
  </si>
  <si>
    <t xml:space="preserve">   -ДГ мощностью 100 кВт</t>
  </si>
  <si>
    <t xml:space="preserve">   -ДГ мощностью 75 кВт</t>
  </si>
  <si>
    <t>Директор МУП "Лисица":</t>
  </si>
  <si>
    <t>/Танасийчук С.И./</t>
  </si>
  <si>
    <t>Главный бухгалтер:</t>
  </si>
  <si>
    <t>/Орлова Л.Г./</t>
  </si>
  <si>
    <t>Исполнитель Л.Г.Орпова</t>
  </si>
  <si>
    <t>МУП "Лисица"    ДЭС п.Макзыр</t>
  </si>
  <si>
    <t>Ремонты</t>
  </si>
  <si>
    <t xml:space="preserve">   -ДГ мощностью 50 кВт</t>
  </si>
  <si>
    <t xml:space="preserve">   -ДГ мощностью 30 кВт</t>
  </si>
  <si>
    <t xml:space="preserve">    - А - 01- М</t>
  </si>
  <si>
    <t>/С.И.Танасийчук/</t>
  </si>
  <si>
    <t>/Л.Г.Орлова./</t>
  </si>
  <si>
    <t>1 кв.</t>
  </si>
  <si>
    <t>Плановые потери (тыс.кВт*ч) 15,12%</t>
  </si>
  <si>
    <t xml:space="preserve">   материалы + литол</t>
  </si>
  <si>
    <t>Плановые потери (тыс.кВт*ч) 10,16%</t>
  </si>
  <si>
    <t>Отчетные данные по ДЭС за 1 кв. 2014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</si>
</sst>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</numFmts>
  <fonts count="41">
    <font>
      <sz val="10"/>
      <name val="Arial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"/>
      <family val="0"/>
    </font>
    <font>
      <sz val="8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4" fillId="33" borderId="10" xfId="0" applyNumberFormat="1" applyFont="1" applyFill="1" applyBorder="1" applyAlignment="1">
      <alignment horizontal="center"/>
    </xf>
    <xf numFmtId="182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81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180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80" fontId="4" fillId="33" borderId="10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2" fontId="6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7"/>
    </sheetView>
  </sheetViews>
  <sheetFormatPr defaultColWidth="9.140625" defaultRowHeight="12.75"/>
  <cols>
    <col min="1" max="1" width="13.57421875" style="0" customWidth="1"/>
    <col min="2" max="2" width="48.28125" style="0" customWidth="1"/>
    <col min="3" max="3" width="25.421875" style="0" customWidth="1"/>
  </cols>
  <sheetData>
    <row r="1" spans="1:3" ht="15">
      <c r="A1" s="37" t="s">
        <v>98</v>
      </c>
      <c r="B1" s="37"/>
      <c r="C1" s="37"/>
    </row>
    <row r="2" spans="1:3" ht="12.75">
      <c r="A2" s="38" t="s">
        <v>87</v>
      </c>
      <c r="B2" s="38"/>
      <c r="C2" s="38"/>
    </row>
    <row r="3" spans="1:3" ht="12.75" customHeight="1">
      <c r="A3" s="39" t="s">
        <v>1</v>
      </c>
      <c r="B3" s="39" t="s">
        <v>2</v>
      </c>
      <c r="C3" s="39" t="s">
        <v>94</v>
      </c>
    </row>
    <row r="4" spans="1:3" ht="12.75">
      <c r="A4" s="40"/>
      <c r="B4" s="40"/>
      <c r="C4" s="40"/>
    </row>
    <row r="5" spans="1:3" ht="15.75">
      <c r="A5" s="1" t="s">
        <v>4</v>
      </c>
      <c r="B5" s="2" t="s">
        <v>5</v>
      </c>
      <c r="C5" s="3">
        <v>17.939</v>
      </c>
    </row>
    <row r="6" spans="1:3" ht="15">
      <c r="A6" s="4" t="s">
        <v>6</v>
      </c>
      <c r="B6" s="5" t="s">
        <v>7</v>
      </c>
      <c r="C6" s="6">
        <v>0.717</v>
      </c>
    </row>
    <row r="7" spans="1:3" ht="15.75">
      <c r="A7" s="1" t="s">
        <v>8</v>
      </c>
      <c r="B7" s="2" t="s">
        <v>97</v>
      </c>
      <c r="C7" s="3">
        <v>1.749</v>
      </c>
    </row>
    <row r="8" spans="1:3" ht="15.75">
      <c r="A8" s="1" t="s">
        <v>9</v>
      </c>
      <c r="B8" s="2" t="s">
        <v>10</v>
      </c>
      <c r="C8" s="3">
        <f>C5-C6-C7</f>
        <v>15.473</v>
      </c>
    </row>
    <row r="9" spans="1:3" ht="15.75">
      <c r="A9" s="1" t="s">
        <v>11</v>
      </c>
      <c r="B9" s="2" t="s">
        <v>12</v>
      </c>
      <c r="C9" s="3">
        <f>C10+C11+C12+C13</f>
        <v>15.473</v>
      </c>
    </row>
    <row r="10" spans="1:3" ht="15">
      <c r="A10" s="4"/>
      <c r="B10" s="5" t="s">
        <v>13</v>
      </c>
      <c r="C10" s="6">
        <v>14.404</v>
      </c>
    </row>
    <row r="11" spans="1:3" ht="15">
      <c r="A11" s="4"/>
      <c r="B11" s="5" t="s">
        <v>14</v>
      </c>
      <c r="C11" s="6">
        <v>0.55</v>
      </c>
    </row>
    <row r="12" spans="1:3" ht="15">
      <c r="A12" s="4"/>
      <c r="B12" s="5" t="s">
        <v>15</v>
      </c>
      <c r="C12" s="6">
        <v>0.519</v>
      </c>
    </row>
    <row r="13" spans="1:3" ht="15">
      <c r="A13" s="1"/>
      <c r="B13" s="5" t="s">
        <v>16</v>
      </c>
      <c r="C13" s="6">
        <v>0</v>
      </c>
    </row>
    <row r="14" spans="1:3" ht="15.75">
      <c r="A14" s="1" t="s">
        <v>17</v>
      </c>
      <c r="B14" s="7" t="s">
        <v>18</v>
      </c>
      <c r="C14" s="3">
        <f>C8-C9</f>
        <v>0</v>
      </c>
    </row>
    <row r="15" spans="1:3" ht="15.75">
      <c r="A15" s="1" t="s">
        <v>19</v>
      </c>
      <c r="B15" s="2" t="s">
        <v>20</v>
      </c>
      <c r="C15" s="3">
        <f>C16+C25+C26+C27+C28+C29+C30+C31</f>
        <v>919.65634</v>
      </c>
    </row>
    <row r="16" spans="1:3" ht="15">
      <c r="A16" s="4" t="s">
        <v>21</v>
      </c>
      <c r="B16" s="5" t="s">
        <v>22</v>
      </c>
      <c r="C16" s="6">
        <f>C17+C20+C23+C24</f>
        <v>399.35534</v>
      </c>
    </row>
    <row r="17" spans="1:3" ht="15">
      <c r="A17" s="4"/>
      <c r="B17" s="5" t="s">
        <v>23</v>
      </c>
      <c r="C17" s="6">
        <v>302.27334</v>
      </c>
    </row>
    <row r="18" spans="1:3" ht="15">
      <c r="A18" s="4"/>
      <c r="B18" s="5" t="s">
        <v>24</v>
      </c>
      <c r="C18" s="6">
        <v>10.495</v>
      </c>
    </row>
    <row r="19" spans="1:3" ht="15">
      <c r="A19" s="4"/>
      <c r="B19" s="5" t="s">
        <v>25</v>
      </c>
      <c r="C19" s="8">
        <f>C17/C18*1000</f>
        <v>28801.65221534064</v>
      </c>
    </row>
    <row r="20" spans="1:3" ht="15">
      <c r="A20" s="4"/>
      <c r="B20" s="5" t="s">
        <v>26</v>
      </c>
      <c r="C20" s="6">
        <v>3.422</v>
      </c>
    </row>
    <row r="21" spans="1:3" ht="15">
      <c r="A21" s="4"/>
      <c r="B21" s="5" t="s">
        <v>27</v>
      </c>
      <c r="C21" s="6">
        <v>0.075</v>
      </c>
    </row>
    <row r="22" spans="1:3" ht="15">
      <c r="A22" s="4"/>
      <c r="B22" s="5" t="s">
        <v>28</v>
      </c>
      <c r="C22" s="8">
        <f>C20/C21*1000</f>
        <v>45626.66666666667</v>
      </c>
    </row>
    <row r="23" spans="1:3" ht="15">
      <c r="A23" s="4"/>
      <c r="B23" s="5" t="s">
        <v>29</v>
      </c>
      <c r="C23" s="6">
        <v>86.984</v>
      </c>
    </row>
    <row r="24" spans="1:3" ht="15">
      <c r="A24" s="4"/>
      <c r="B24" s="5" t="s">
        <v>30</v>
      </c>
      <c r="C24" s="6">
        <v>6.676</v>
      </c>
    </row>
    <row r="25" spans="1:3" ht="15">
      <c r="A25" s="4" t="s">
        <v>31</v>
      </c>
      <c r="B25" s="5" t="s">
        <v>32</v>
      </c>
      <c r="C25" s="6">
        <v>303.162</v>
      </c>
    </row>
    <row r="26" spans="1:3" ht="15">
      <c r="A26" s="4" t="s">
        <v>33</v>
      </c>
      <c r="B26" s="5" t="s">
        <v>34</v>
      </c>
      <c r="C26" s="6">
        <v>89.715</v>
      </c>
    </row>
    <row r="27" spans="1:3" ht="15">
      <c r="A27" s="4" t="s">
        <v>35</v>
      </c>
      <c r="B27" s="5" t="s">
        <v>36</v>
      </c>
      <c r="C27" s="6">
        <v>14.353</v>
      </c>
    </row>
    <row r="28" spans="1:3" ht="15">
      <c r="A28" s="4" t="s">
        <v>37</v>
      </c>
      <c r="B28" s="5" t="s">
        <v>38</v>
      </c>
      <c r="C28" s="6">
        <v>0</v>
      </c>
    </row>
    <row r="29" spans="1:3" ht="15">
      <c r="A29" s="4" t="s">
        <v>39</v>
      </c>
      <c r="B29" s="5" t="s">
        <v>40</v>
      </c>
      <c r="C29" s="6">
        <v>112.442</v>
      </c>
    </row>
    <row r="30" spans="1:3" ht="15">
      <c r="A30" s="4" t="s">
        <v>41</v>
      </c>
      <c r="B30" s="5" t="s">
        <v>88</v>
      </c>
      <c r="C30" s="6">
        <v>0</v>
      </c>
    </row>
    <row r="31" spans="1:3" ht="15">
      <c r="A31" s="4" t="s">
        <v>43</v>
      </c>
      <c r="B31" s="5" t="s">
        <v>44</v>
      </c>
      <c r="C31" s="6">
        <v>0.629</v>
      </c>
    </row>
    <row r="32" spans="1:3" ht="15.75">
      <c r="A32" s="1" t="s">
        <v>45</v>
      </c>
      <c r="B32" s="2" t="s">
        <v>46</v>
      </c>
      <c r="C32" s="9">
        <f>C15/C8</f>
        <v>59.436201124539515</v>
      </c>
    </row>
    <row r="33" spans="1:3" ht="15.75">
      <c r="A33" s="1" t="s">
        <v>47</v>
      </c>
      <c r="B33" s="2" t="s">
        <v>48</v>
      </c>
      <c r="C33" s="9">
        <v>52.87</v>
      </c>
    </row>
    <row r="34" spans="1:3" ht="15.75">
      <c r="A34" s="1" t="s">
        <v>49</v>
      </c>
      <c r="B34" s="2" t="s">
        <v>50</v>
      </c>
      <c r="C34" s="9">
        <v>55.36</v>
      </c>
    </row>
    <row r="35" spans="1:3" ht="15">
      <c r="A35" s="4"/>
      <c r="B35" s="5" t="s">
        <v>51</v>
      </c>
      <c r="C35" s="8">
        <v>1.82</v>
      </c>
    </row>
    <row r="36" spans="1:3" ht="15.75">
      <c r="A36" s="4"/>
      <c r="B36" s="5" t="s">
        <v>52</v>
      </c>
      <c r="C36" s="18">
        <f>C34*1.18</f>
        <v>65.3248</v>
      </c>
    </row>
    <row r="37" spans="1:3" ht="15.75">
      <c r="A37" s="4"/>
      <c r="B37" s="5" t="s">
        <v>53</v>
      </c>
      <c r="C37" s="18">
        <f>C34*1.18</f>
        <v>65.3248</v>
      </c>
    </row>
    <row r="38" spans="1:3" ht="15.75">
      <c r="A38" s="1" t="s">
        <v>54</v>
      </c>
      <c r="B38" s="2" t="s">
        <v>55</v>
      </c>
      <c r="C38" s="3">
        <f>C39+C40+C41</f>
        <v>96.048</v>
      </c>
    </row>
    <row r="39" spans="1:3" ht="15">
      <c r="A39" s="4"/>
      <c r="B39" s="5" t="s">
        <v>56</v>
      </c>
      <c r="C39" s="6">
        <f>ROUND(C35*C10,3)</f>
        <v>26.215</v>
      </c>
    </row>
    <row r="40" spans="1:3" ht="15">
      <c r="A40" s="4"/>
      <c r="B40" s="5" t="s">
        <v>57</v>
      </c>
      <c r="C40" s="6">
        <f>ROUND(C36*C11,3)</f>
        <v>35.929</v>
      </c>
    </row>
    <row r="41" spans="1:3" ht="15">
      <c r="A41" s="4"/>
      <c r="B41" s="5" t="s">
        <v>58</v>
      </c>
      <c r="C41" s="6">
        <f>ROUND(C12*C37,3)</f>
        <v>33.904</v>
      </c>
    </row>
    <row r="42" spans="1:3" ht="15.75">
      <c r="A42" s="1" t="s">
        <v>59</v>
      </c>
      <c r="B42" s="2" t="s">
        <v>60</v>
      </c>
      <c r="C42" s="10">
        <f>ROUND(C10*(55.36-C35),3)</f>
        <v>771.19</v>
      </c>
    </row>
    <row r="43" spans="1:3" ht="15.75">
      <c r="A43" s="1"/>
      <c r="B43" s="2"/>
      <c r="C43" s="10"/>
    </row>
    <row r="44" spans="1:3" ht="15.75">
      <c r="A44" s="1" t="s">
        <v>61</v>
      </c>
      <c r="B44" s="2" t="s">
        <v>62</v>
      </c>
      <c r="C44" s="10">
        <v>2199.589</v>
      </c>
    </row>
    <row r="45" spans="1:3" ht="15.75">
      <c r="A45" s="1"/>
      <c r="B45" s="2"/>
      <c r="C45" s="10"/>
    </row>
    <row r="46" spans="1:3" ht="15.75">
      <c r="A46" s="1" t="s">
        <v>63</v>
      </c>
      <c r="B46" s="2" t="s">
        <v>64</v>
      </c>
      <c r="C46" s="3">
        <f>C47+C48+C49</f>
        <v>74.532</v>
      </c>
    </row>
    <row r="47" spans="1:3" ht="15">
      <c r="A47" s="4"/>
      <c r="B47" s="5" t="s">
        <v>65</v>
      </c>
      <c r="C47" s="6">
        <v>25.473</v>
      </c>
    </row>
    <row r="48" spans="1:3" ht="15">
      <c r="A48" s="4"/>
      <c r="B48" s="5" t="s">
        <v>57</v>
      </c>
      <c r="C48" s="6">
        <v>26.261</v>
      </c>
    </row>
    <row r="49" spans="1:3" ht="15">
      <c r="A49" s="4"/>
      <c r="B49" s="5" t="s">
        <v>58</v>
      </c>
      <c r="C49" s="6">
        <v>22.798</v>
      </c>
    </row>
    <row r="50" spans="1:3" ht="15.75">
      <c r="A50" s="1" t="s">
        <v>66</v>
      </c>
      <c r="B50" s="2" t="s">
        <v>67</v>
      </c>
      <c r="C50" s="11">
        <v>3617</v>
      </c>
    </row>
    <row r="51" spans="1:3" ht="15.75">
      <c r="A51" s="1" t="s">
        <v>68</v>
      </c>
      <c r="B51" s="2" t="s">
        <v>69</v>
      </c>
      <c r="C51" s="11">
        <v>130</v>
      </c>
    </row>
    <row r="52" spans="1:3" ht="15.75">
      <c r="A52" s="1" t="s">
        <v>70</v>
      </c>
      <c r="B52" s="2" t="s">
        <v>71</v>
      </c>
      <c r="C52" s="10">
        <f>C53+C54+C55+C56</f>
        <v>-1406.8829999999998</v>
      </c>
    </row>
    <row r="53" spans="1:3" ht="15">
      <c r="A53" s="4"/>
      <c r="B53" s="5" t="s">
        <v>72</v>
      </c>
      <c r="C53" s="6">
        <f>C39-C47</f>
        <v>0.7420000000000009</v>
      </c>
    </row>
    <row r="54" spans="1:3" ht="15">
      <c r="A54" s="4"/>
      <c r="B54" s="5" t="s">
        <v>73</v>
      </c>
      <c r="C54" s="6">
        <f>C40-C48</f>
        <v>9.668000000000003</v>
      </c>
    </row>
    <row r="55" spans="1:3" ht="15">
      <c r="A55" s="4"/>
      <c r="B55" s="5" t="s">
        <v>74</v>
      </c>
      <c r="C55" s="12">
        <f>C42-C44</f>
        <v>-1428.399</v>
      </c>
    </row>
    <row r="56" spans="1:3" ht="15">
      <c r="A56" s="4"/>
      <c r="B56" s="5" t="s">
        <v>58</v>
      </c>
      <c r="C56" s="6">
        <f>C41-C49</f>
        <v>11.106000000000005</v>
      </c>
    </row>
    <row r="57" spans="1:3" ht="15">
      <c r="A57" s="4"/>
      <c r="B57" s="5" t="s">
        <v>3</v>
      </c>
      <c r="C57" s="6" t="s">
        <v>3</v>
      </c>
    </row>
    <row r="58" spans="1:3" ht="15.75">
      <c r="A58" s="1" t="s">
        <v>75</v>
      </c>
      <c r="B58" s="2" t="s">
        <v>76</v>
      </c>
      <c r="C58" s="13">
        <f>C38/1.18</f>
        <v>81.39661016949154</v>
      </c>
    </row>
    <row r="59" spans="1:3" ht="15.75">
      <c r="A59" s="1" t="s">
        <v>77</v>
      </c>
      <c r="B59" s="2" t="s">
        <v>78</v>
      </c>
      <c r="C59" s="11">
        <f>C60+C61+C62+C63</f>
        <v>2160</v>
      </c>
    </row>
    <row r="60" spans="1:3" ht="15">
      <c r="A60" s="5"/>
      <c r="B60" s="5" t="s">
        <v>89</v>
      </c>
      <c r="C60" s="14">
        <v>1108</v>
      </c>
    </row>
    <row r="61" spans="1:3" ht="15">
      <c r="A61" s="5"/>
      <c r="B61" s="5" t="s">
        <v>81</v>
      </c>
      <c r="C61" s="14">
        <v>341</v>
      </c>
    </row>
    <row r="62" spans="1:3" ht="15">
      <c r="A62" s="5"/>
      <c r="B62" s="5" t="s">
        <v>90</v>
      </c>
      <c r="C62" s="15">
        <v>711</v>
      </c>
    </row>
    <row r="63" spans="1:3" ht="12.75">
      <c r="A63" s="5"/>
      <c r="B63" s="19" t="s">
        <v>91</v>
      </c>
      <c r="C63" s="20">
        <v>0</v>
      </c>
    </row>
    <row r="64" ht="12.75">
      <c r="B64" s="16"/>
    </row>
    <row r="65" spans="2:3" ht="12.75">
      <c r="B65" t="s">
        <v>82</v>
      </c>
      <c r="C65" t="s">
        <v>92</v>
      </c>
    </row>
    <row r="67" spans="2:3" ht="12.75">
      <c r="B67" t="s">
        <v>84</v>
      </c>
      <c r="C67" t="s">
        <v>93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1">
      <selection activeCell="A1" sqref="A1:C67"/>
    </sheetView>
  </sheetViews>
  <sheetFormatPr defaultColWidth="9.140625" defaultRowHeight="12.75"/>
  <cols>
    <col min="2" max="2" width="38.00390625" style="0" customWidth="1"/>
    <col min="3" max="3" width="29.57421875" style="0" customWidth="1"/>
  </cols>
  <sheetData>
    <row r="1" spans="1:3" ht="15">
      <c r="A1" s="37" t="s">
        <v>98</v>
      </c>
      <c r="B1" s="37"/>
      <c r="C1" s="37"/>
    </row>
    <row r="2" spans="1:3" ht="12.75">
      <c r="A2" s="38" t="s">
        <v>0</v>
      </c>
      <c r="B2" s="38"/>
      <c r="C2" s="38"/>
    </row>
    <row r="3" spans="1:3" ht="12.75">
      <c r="A3" s="41"/>
      <c r="B3" s="41" t="s">
        <v>2</v>
      </c>
      <c r="C3" s="41" t="s">
        <v>94</v>
      </c>
    </row>
    <row r="4" spans="1:3" ht="12.75">
      <c r="A4" s="42"/>
      <c r="B4" s="42"/>
      <c r="C4" s="42"/>
    </row>
    <row r="5" spans="1:3" ht="15.75">
      <c r="A5" s="21" t="s">
        <v>4</v>
      </c>
      <c r="B5" s="21" t="s">
        <v>5</v>
      </c>
      <c r="C5" s="22">
        <v>118.236</v>
      </c>
    </row>
    <row r="6" spans="1:3" ht="15">
      <c r="A6" s="23" t="s">
        <v>6</v>
      </c>
      <c r="B6" s="23" t="s">
        <v>7</v>
      </c>
      <c r="C6" s="24">
        <v>4.729</v>
      </c>
    </row>
    <row r="7" spans="1:3" ht="15.75">
      <c r="A7" s="21" t="s">
        <v>8</v>
      </c>
      <c r="B7" s="21" t="s">
        <v>95</v>
      </c>
      <c r="C7" s="22">
        <v>17.163</v>
      </c>
    </row>
    <row r="8" spans="1:3" ht="15.75">
      <c r="A8" s="21" t="s">
        <v>9</v>
      </c>
      <c r="B8" s="21" t="s">
        <v>10</v>
      </c>
      <c r="C8" s="22">
        <f>C5-C6-C7</f>
        <v>96.34400000000001</v>
      </c>
    </row>
    <row r="9" spans="1:3" ht="15.75">
      <c r="A9" s="21" t="s">
        <v>11</v>
      </c>
      <c r="B9" s="21" t="s">
        <v>12</v>
      </c>
      <c r="C9" s="22">
        <f>C10+C11+C12+C13</f>
        <v>96.343</v>
      </c>
    </row>
    <row r="10" spans="1:3" ht="15">
      <c r="A10" s="23"/>
      <c r="B10" s="23" t="s">
        <v>13</v>
      </c>
      <c r="C10" s="24">
        <v>76.971</v>
      </c>
    </row>
    <row r="11" spans="1:3" ht="15">
      <c r="A11" s="23"/>
      <c r="B11" s="23" t="s">
        <v>14</v>
      </c>
      <c r="C11" s="24">
        <v>4.879</v>
      </c>
    </row>
    <row r="12" spans="1:3" ht="15">
      <c r="A12" s="23"/>
      <c r="B12" s="23" t="s">
        <v>15</v>
      </c>
      <c r="C12" s="24">
        <v>7.289</v>
      </c>
    </row>
    <row r="13" spans="1:3" ht="15">
      <c r="A13" s="21"/>
      <c r="B13" s="23" t="s">
        <v>16</v>
      </c>
      <c r="C13" s="24">
        <v>7.204</v>
      </c>
    </row>
    <row r="14" spans="1:3" ht="15.75">
      <c r="A14" s="21" t="s">
        <v>17</v>
      </c>
      <c r="B14" s="21" t="s">
        <v>18</v>
      </c>
      <c r="C14" s="22">
        <f>C8-C9</f>
        <v>0.0010000000000047748</v>
      </c>
    </row>
    <row r="15" spans="1:3" ht="15.75">
      <c r="A15" s="21" t="s">
        <v>19</v>
      </c>
      <c r="B15" s="21" t="s">
        <v>20</v>
      </c>
      <c r="C15" s="22">
        <f>C16+C25+C26+C27+C28+C29+C30+C31</f>
        <v>2259.6929999999998</v>
      </c>
    </row>
    <row r="16" spans="1:3" ht="15">
      <c r="A16" s="23" t="s">
        <v>21</v>
      </c>
      <c r="B16" s="23" t="s">
        <v>22</v>
      </c>
      <c r="C16" s="24">
        <f>C17+C20+C23+C24</f>
        <v>1268.1250000000002</v>
      </c>
    </row>
    <row r="17" spans="1:3" ht="15">
      <c r="A17" s="23"/>
      <c r="B17" s="23" t="s">
        <v>23</v>
      </c>
      <c r="C17" s="24">
        <v>1124.67</v>
      </c>
    </row>
    <row r="18" spans="1:3" ht="15">
      <c r="A18" s="23"/>
      <c r="B18" s="23" t="s">
        <v>24</v>
      </c>
      <c r="C18" s="24">
        <v>39.003</v>
      </c>
    </row>
    <row r="19" spans="1:3" ht="15">
      <c r="A19" s="23"/>
      <c r="B19" s="23" t="s">
        <v>25</v>
      </c>
      <c r="C19" s="25">
        <f>C17/C18*1000</f>
        <v>28835.474194292747</v>
      </c>
    </row>
    <row r="20" spans="1:3" ht="15">
      <c r="A20" s="23"/>
      <c r="B20" s="23" t="s">
        <v>26</v>
      </c>
      <c r="C20" s="24">
        <v>19.41</v>
      </c>
    </row>
    <row r="21" spans="1:3" ht="15">
      <c r="A21" s="23"/>
      <c r="B21" s="23" t="s">
        <v>27</v>
      </c>
      <c r="C21" s="24">
        <v>0.435</v>
      </c>
    </row>
    <row r="22" spans="1:3" ht="15">
      <c r="A22" s="23"/>
      <c r="B22" s="23" t="s">
        <v>28</v>
      </c>
      <c r="C22" s="25">
        <f>C20/C21*1000</f>
        <v>44620.68965517241</v>
      </c>
    </row>
    <row r="23" spans="1:3" ht="15">
      <c r="A23" s="23"/>
      <c r="B23" s="23" t="s">
        <v>29</v>
      </c>
      <c r="C23" s="24">
        <v>52.21</v>
      </c>
    </row>
    <row r="24" spans="1:3" ht="15">
      <c r="A24" s="23"/>
      <c r="B24" s="23" t="s">
        <v>96</v>
      </c>
      <c r="C24" s="24">
        <v>71.835</v>
      </c>
    </row>
    <row r="25" spans="1:3" ht="15">
      <c r="A25" s="23" t="s">
        <v>31</v>
      </c>
      <c r="B25" s="23" t="s">
        <v>32</v>
      </c>
      <c r="C25" s="24">
        <v>469.302</v>
      </c>
    </row>
    <row r="26" spans="1:3" ht="15">
      <c r="A26" s="23" t="s">
        <v>33</v>
      </c>
      <c r="B26" s="23" t="s">
        <v>34</v>
      </c>
      <c r="C26" s="24">
        <v>140.78</v>
      </c>
    </row>
    <row r="27" spans="1:3" ht="15">
      <c r="A27" s="23" t="s">
        <v>35</v>
      </c>
      <c r="B27" s="23" t="s">
        <v>36</v>
      </c>
      <c r="C27" s="24">
        <v>207.103</v>
      </c>
    </row>
    <row r="28" spans="1:3" ht="15">
      <c r="A28" s="23" t="s">
        <v>37</v>
      </c>
      <c r="B28" s="23" t="s">
        <v>38</v>
      </c>
      <c r="C28" s="24">
        <v>1.083</v>
      </c>
    </row>
    <row r="29" spans="1:3" ht="15">
      <c r="A29" s="23" t="s">
        <v>39</v>
      </c>
      <c r="B29" s="23" t="s">
        <v>40</v>
      </c>
      <c r="C29" s="24">
        <v>172.316</v>
      </c>
    </row>
    <row r="30" spans="1:3" ht="15">
      <c r="A30" s="23" t="s">
        <v>41</v>
      </c>
      <c r="B30" s="23" t="s">
        <v>42</v>
      </c>
      <c r="C30" s="24">
        <v>0</v>
      </c>
    </row>
    <row r="31" spans="1:3" ht="15">
      <c r="A31" s="23" t="s">
        <v>43</v>
      </c>
      <c r="B31" s="23" t="s">
        <v>44</v>
      </c>
      <c r="C31" s="24">
        <v>0.984</v>
      </c>
    </row>
    <row r="32" spans="1:3" ht="15.75">
      <c r="A32" s="21" t="s">
        <v>45</v>
      </c>
      <c r="B32" s="21" t="s">
        <v>46</v>
      </c>
      <c r="C32" s="26">
        <f>C15/C8</f>
        <v>23.454423731628328</v>
      </c>
    </row>
    <row r="33" spans="1:3" ht="15.75">
      <c r="A33" s="21" t="s">
        <v>47</v>
      </c>
      <c r="B33" s="21" t="s">
        <v>48</v>
      </c>
      <c r="C33" s="26">
        <v>24.91</v>
      </c>
    </row>
    <row r="34" spans="1:3" ht="15.75">
      <c r="A34" s="21" t="s">
        <v>49</v>
      </c>
      <c r="B34" s="21" t="s">
        <v>50</v>
      </c>
      <c r="C34" s="36">
        <v>25.89</v>
      </c>
    </row>
    <row r="35" spans="1:3" ht="15">
      <c r="A35" s="23"/>
      <c r="B35" s="23" t="s">
        <v>51</v>
      </c>
      <c r="C35" s="25">
        <v>1.82</v>
      </c>
    </row>
    <row r="36" spans="1:3" ht="15">
      <c r="A36" s="23"/>
      <c r="B36" s="23" t="s">
        <v>52</v>
      </c>
      <c r="C36" s="27">
        <f>C34*1.18</f>
        <v>30.5502</v>
      </c>
    </row>
    <row r="37" spans="1:3" ht="15">
      <c r="A37" s="23"/>
      <c r="B37" s="23" t="s">
        <v>53</v>
      </c>
      <c r="C37" s="27">
        <f>C36</f>
        <v>30.5502</v>
      </c>
    </row>
    <row r="38" spans="1:3" ht="15.75">
      <c r="A38" s="21" t="s">
        <v>54</v>
      </c>
      <c r="B38" s="21" t="s">
        <v>55</v>
      </c>
      <c r="C38" s="22">
        <f>C39+C40+C41</f>
        <v>511.82099999999997</v>
      </c>
    </row>
    <row r="39" spans="1:3" ht="15">
      <c r="A39" s="23"/>
      <c r="B39" s="23" t="s">
        <v>56</v>
      </c>
      <c r="C39" s="24">
        <f>ROUND(C35*C10,3)</f>
        <v>140.087</v>
      </c>
    </row>
    <row r="40" spans="1:3" ht="15">
      <c r="A40" s="23"/>
      <c r="B40" s="23" t="s">
        <v>57</v>
      </c>
      <c r="C40" s="24">
        <f>ROUND(C36*C11,3)</f>
        <v>149.054</v>
      </c>
    </row>
    <row r="41" spans="1:3" ht="15">
      <c r="A41" s="23"/>
      <c r="B41" s="23" t="s">
        <v>58</v>
      </c>
      <c r="C41" s="24">
        <f>ROUND(C12*C37,3)</f>
        <v>222.68</v>
      </c>
    </row>
    <row r="42" spans="1:3" ht="15.75">
      <c r="A42" s="21" t="s">
        <v>59</v>
      </c>
      <c r="B42" s="21" t="s">
        <v>60</v>
      </c>
      <c r="C42" s="28">
        <f>ROUND(C10*(25.89-C35),3)</f>
        <v>1852.692</v>
      </c>
    </row>
    <row r="43" spans="1:3" ht="15.75">
      <c r="A43" s="21"/>
      <c r="B43" s="21"/>
      <c r="C43" s="28" t="s">
        <v>3</v>
      </c>
    </row>
    <row r="44" spans="1:3" ht="15.75">
      <c r="A44" s="21" t="s">
        <v>61</v>
      </c>
      <c r="B44" s="21" t="s">
        <v>62</v>
      </c>
      <c r="C44" s="28">
        <v>5116.411</v>
      </c>
    </row>
    <row r="45" spans="1:3" ht="15.75">
      <c r="A45" s="21"/>
      <c r="B45" s="21"/>
      <c r="C45" s="28" t="s">
        <v>3</v>
      </c>
    </row>
    <row r="46" spans="1:3" ht="15.75">
      <c r="A46" s="21" t="s">
        <v>63</v>
      </c>
      <c r="B46" s="21" t="s">
        <v>64</v>
      </c>
      <c r="C46" s="22">
        <f>C47+C48+C49</f>
        <v>430.73800000000006</v>
      </c>
    </row>
    <row r="47" spans="1:3" ht="15">
      <c r="A47" s="23"/>
      <c r="B47" s="23" t="s">
        <v>65</v>
      </c>
      <c r="C47" s="24">
        <v>124.308</v>
      </c>
    </row>
    <row r="48" spans="1:3" ht="15">
      <c r="A48" s="23"/>
      <c r="B48" s="23" t="s">
        <v>57</v>
      </c>
      <c r="C48" s="24">
        <v>115.126</v>
      </c>
    </row>
    <row r="49" spans="1:3" ht="15">
      <c r="A49" s="23"/>
      <c r="B49" s="23" t="s">
        <v>58</v>
      </c>
      <c r="C49" s="24">
        <v>191.304</v>
      </c>
    </row>
    <row r="50" spans="1:3" ht="15.75">
      <c r="A50" s="21" t="s">
        <v>66</v>
      </c>
      <c r="B50" s="21" t="s">
        <v>67</v>
      </c>
      <c r="C50" s="29">
        <v>8548</v>
      </c>
    </row>
    <row r="51" spans="1:3" ht="15.75">
      <c r="A51" s="21" t="s">
        <v>68</v>
      </c>
      <c r="B51" s="21" t="s">
        <v>69</v>
      </c>
      <c r="C51" s="29">
        <v>403</v>
      </c>
    </row>
    <row r="52" spans="1:3" ht="15.75">
      <c r="A52" s="21" t="s">
        <v>70</v>
      </c>
      <c r="B52" s="21" t="s">
        <v>71</v>
      </c>
      <c r="C52" s="28">
        <f>C53+C54+C55+C56</f>
        <v>-3182.636</v>
      </c>
    </row>
    <row r="53" spans="1:3" ht="15">
      <c r="A53" s="23"/>
      <c r="B53" s="23" t="s">
        <v>72</v>
      </c>
      <c r="C53" s="24">
        <f>C39-C47</f>
        <v>15.778999999999982</v>
      </c>
    </row>
    <row r="54" spans="1:3" ht="15">
      <c r="A54" s="23"/>
      <c r="B54" s="23" t="s">
        <v>73</v>
      </c>
      <c r="C54" s="24">
        <f>C40-C48</f>
        <v>33.928</v>
      </c>
    </row>
    <row r="55" spans="1:3" ht="15">
      <c r="A55" s="23"/>
      <c r="B55" s="23" t="s">
        <v>74</v>
      </c>
      <c r="C55" s="30">
        <f>C42-C44</f>
        <v>-3263.719</v>
      </c>
    </row>
    <row r="56" spans="1:3" ht="15">
      <c r="A56" s="23"/>
      <c r="B56" s="23" t="s">
        <v>58</v>
      </c>
      <c r="C56" s="24">
        <f>C41-C49</f>
        <v>31.376000000000005</v>
      </c>
    </row>
    <row r="57" spans="1:3" ht="15">
      <c r="A57" s="23"/>
      <c r="B57" s="23"/>
      <c r="C57" s="24" t="s">
        <v>3</v>
      </c>
    </row>
    <row r="58" spans="1:3" ht="15.75">
      <c r="A58" s="21" t="s">
        <v>75</v>
      </c>
      <c r="B58" s="21" t="s">
        <v>76</v>
      </c>
      <c r="C58" s="31">
        <f>C38/1.18</f>
        <v>433.74661016949153</v>
      </c>
    </row>
    <row r="59" spans="1:3" ht="15.75">
      <c r="A59" s="21" t="s">
        <v>77</v>
      </c>
      <c r="B59" s="21" t="s">
        <v>78</v>
      </c>
      <c r="C59" s="29">
        <f>C60+C61+C62+C63</f>
        <v>2160</v>
      </c>
    </row>
    <row r="60" spans="1:3" ht="15">
      <c r="A60" s="23"/>
      <c r="B60" s="23" t="s">
        <v>79</v>
      </c>
      <c r="C60" s="32">
        <v>212</v>
      </c>
    </row>
    <row r="61" spans="1:3" ht="15">
      <c r="A61" s="23"/>
      <c r="B61" s="23" t="s">
        <v>80</v>
      </c>
      <c r="C61" s="32">
        <v>1024</v>
      </c>
    </row>
    <row r="62" spans="1:3" ht="15">
      <c r="A62" s="23"/>
      <c r="B62" s="23" t="s">
        <v>81</v>
      </c>
      <c r="C62" s="33">
        <v>720</v>
      </c>
    </row>
    <row r="63" spans="1:3" ht="15">
      <c r="A63" s="23"/>
      <c r="B63" s="23" t="s">
        <v>79</v>
      </c>
      <c r="C63" s="33">
        <v>204</v>
      </c>
    </row>
    <row r="64" spans="1:3" ht="12.75">
      <c r="A64" s="34"/>
      <c r="B64" s="35"/>
      <c r="C64" s="34"/>
    </row>
    <row r="65" spans="1:3" ht="12.75">
      <c r="A65" s="34"/>
      <c r="B65" s="34" t="s">
        <v>82</v>
      </c>
      <c r="C65" s="34" t="s">
        <v>83</v>
      </c>
    </row>
    <row r="66" spans="1:3" ht="12.75">
      <c r="A66" s="34"/>
      <c r="B66" s="34"/>
      <c r="C66" s="34"/>
    </row>
    <row r="67" spans="2:3" ht="12.75">
      <c r="B67" t="s">
        <v>84</v>
      </c>
      <c r="C67" t="s">
        <v>85</v>
      </c>
    </row>
    <row r="69" ht="12.75">
      <c r="B69" s="1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2014-10-27T05:32:19Z</cp:lastPrinted>
  <dcterms:created xsi:type="dcterms:W3CDTF">1996-10-08T23:32:33Z</dcterms:created>
  <dcterms:modified xsi:type="dcterms:W3CDTF">2014-10-28T07:38:11Z</dcterms:modified>
  <cp:category/>
  <cp:version/>
  <cp:contentType/>
  <cp:contentStatus/>
</cp:coreProperties>
</file>